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</workbook>
</file>

<file path=xl/sharedStrings.xml><?xml version="1.0" encoding="utf-8"?>
<sst xmlns="http://schemas.openxmlformats.org/spreadsheetml/2006/main" count="71" uniqueCount="55">
  <si>
    <t>PREPARED FOR</t>
  </si>
  <si>
    <t>COMPANY</t>
  </si>
  <si>
    <t>BY</t>
  </si>
  <si>
    <t>ENGINE</t>
  </si>
  <si>
    <t>MODEL</t>
  </si>
  <si>
    <t>ASSUMPTIONS</t>
  </si>
  <si>
    <t>BI-FUEL GAS &amp; DIESEL CONSUMPTION</t>
  </si>
  <si>
    <t>DIESEL BTU / LITER</t>
  </si>
  <si>
    <t>DIESEL CONSUMPTION / HR.</t>
  </si>
  <si>
    <t>LITERS</t>
  </si>
  <si>
    <t>GAS BTU / CUBIC METER</t>
  </si>
  <si>
    <t>DIESEL CONSUMPTION / DAY</t>
  </si>
  <si>
    <t>GAS EQUIVALENT LITER (GEL)</t>
  </si>
  <si>
    <t>M3</t>
  </si>
  <si>
    <t>DIESEL COSUMPTION / YEAR</t>
  </si>
  <si>
    <t>DIESEL $ / LITER</t>
  </si>
  <si>
    <t>DIESEL DISPLACED / HR.</t>
  </si>
  <si>
    <t>GAS $ / CUBIC METER</t>
  </si>
  <si>
    <t>DIESEL DISPLACED / DAY</t>
  </si>
  <si>
    <t>GAS COST PER  EQUIV DIESEL LITER</t>
  </si>
  <si>
    <t>DIESEL DISPLACED / YEAR</t>
  </si>
  <si>
    <t>OPERATING kW</t>
  </si>
  <si>
    <t>GAS CONSUMED / HR.</t>
  </si>
  <si>
    <t>ESTIMATED DIESEL USAGE (HOUR)</t>
  </si>
  <si>
    <t>GAS CONSUMED / DAY</t>
  </si>
  <si>
    <t>HOURS / DAY OF OPERATION</t>
  </si>
  <si>
    <t>GAS CONSUMED / YEAR</t>
  </si>
  <si>
    <t>DAYS / YEAR OF OPERATION</t>
  </si>
  <si>
    <t>HRS. / YEAR</t>
  </si>
  <si>
    <t>BI-FUEL COSTS (FUEL ONLY)</t>
  </si>
  <si>
    <t>ESTIMATED GAS % (enter as decimal)</t>
  </si>
  <si>
    <t>DIESEL $ / HR.</t>
  </si>
  <si>
    <t>ESTIMATED DIESEL %</t>
  </si>
  <si>
    <t>GAS $ / HR.</t>
  </si>
  <si>
    <t>ESTIMATED CONVERSION KIT COST</t>
  </si>
  <si>
    <t>TOTAL $ / HR.</t>
  </si>
  <si>
    <t>Note: Enter gas % as decimal (.7, .8, etc)</t>
  </si>
  <si>
    <t>TOTAL $ / DAY</t>
  </si>
  <si>
    <t>TOTAL $ / YEAR</t>
  </si>
  <si>
    <t>TOTAL $ / 5 YEARS</t>
  </si>
  <si>
    <t xml:space="preserve">100% DIESEL CONSUMPTION </t>
  </si>
  <si>
    <t>$ / KW-HR.</t>
  </si>
  <si>
    <t>BI-FUEL SAVINGS (FUEL ONLY)</t>
  </si>
  <si>
    <t>DIESEL CONSUMPTION / YEAR</t>
  </si>
  <si>
    <t>$ SAVINGS / HR.</t>
  </si>
  <si>
    <t>$ SAVINGS / YEAR</t>
  </si>
  <si>
    <t>100% DIESEL COSTS (FUEL ONLY)</t>
  </si>
  <si>
    <t>$ SAVINGS / 5 YEARS</t>
  </si>
  <si>
    <t>DIESEL $ / DAY</t>
  </si>
  <si>
    <t>PAYBACK (FUEL ONLY)</t>
  </si>
  <si>
    <t>DIESEL $ / YEAR</t>
  </si>
  <si>
    <t>PAYBACK (YEARS)</t>
  </si>
  <si>
    <t>DIESEL $ / FIVE YEARS</t>
  </si>
  <si>
    <t>PAYBACK (WEEKS)</t>
  </si>
  <si>
    <t>PAYBACK (DAYS)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</si>
</sst>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.000"/>
    <numFmt numFmtId="165" formatCode="&quot;$&quot;#,##0.0000"/>
    <numFmt numFmtId="166" formatCode="&quot;$&quot;#,##0.00"/>
    <numFmt numFmtId="167" formatCode="&quot;$&quot;#,##0"/>
  </numFmts>
  <fonts count="12">
    <font>
      <sz val="11.0"/>
      <color theme="1"/>
      <name val="Calibri"/>
      <scheme val="minor"/>
    </font>
    <font>
      <sz val="10.0"/>
      <color rgb="FFFFFFFF"/>
      <name val="Arial"/>
    </font>
    <font>
      <b/>
      <sz val="14.0"/>
      <color rgb="FFFFFFFF"/>
      <name val="Arial"/>
    </font>
    <font>
      <b/>
      <sz val="10.0"/>
      <color rgb="FFFFFFFF"/>
      <name val="Arial"/>
    </font>
    <font>
      <sz val="10.0"/>
      <color theme="1"/>
      <name val="Arimo"/>
    </font>
    <font/>
    <font>
      <sz val="10.0"/>
      <color rgb="FFFFFFFF"/>
      <name val="Arimo"/>
    </font>
    <font>
      <sz val="10.0"/>
      <color rgb="FFFF0000"/>
      <name val="Arimo"/>
    </font>
    <font>
      <sz val="11.0"/>
      <color theme="1"/>
      <name val="Arimo"/>
    </font>
    <font>
      <b/>
      <sz val="10.0"/>
      <color theme="0"/>
      <name val="Arimo"/>
    </font>
    <font>
      <sz val="10.0"/>
      <color theme="0"/>
      <name val="Arimo"/>
    </font>
    <font>
      <sz val="11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FFFF99"/>
        <bgColor rgb="FFFFFF99"/>
      </patternFill>
    </fill>
    <fill>
      <patternFill patternType="solid">
        <fgColor rgb="FF00CCFF"/>
        <bgColor rgb="FF00CCFF"/>
      </patternFill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  <fill>
      <patternFill patternType="solid">
        <fgColor rgb="FF66FF66"/>
        <bgColor rgb="FF66FF66"/>
      </patternFill>
    </fill>
    <fill>
      <patternFill patternType="solid">
        <fgColor rgb="FF00B050"/>
        <bgColor rgb="FF00B050"/>
      </patternFill>
    </fill>
  </fills>
  <borders count="33">
    <border/>
    <border>
      <left/>
      <top/>
      <bottom/>
    </border>
    <border>
      <right/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/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/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8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1" fillId="2" fontId="4" numFmtId="0" xfId="0" applyAlignment="1" applyBorder="1" applyFill="1" applyFont="1">
      <alignment horizontal="right"/>
    </xf>
    <xf borderId="2" fillId="0" fontId="5" numFmtId="0" xfId="0" applyBorder="1" applyFont="1"/>
    <xf borderId="3" fillId="2" fontId="6" numFmtId="0" xfId="0" applyAlignment="1" applyBorder="1" applyFont="1">
      <alignment horizontal="left"/>
    </xf>
    <xf borderId="4" fillId="0" fontId="5" numFmtId="0" xfId="0" applyBorder="1" applyFont="1"/>
    <xf borderId="5" fillId="0" fontId="5" numFmtId="0" xfId="0" applyBorder="1" applyFont="1"/>
    <xf borderId="6" fillId="2" fontId="6" numFmtId="0" xfId="0" applyAlignment="1" applyBorder="1" applyFont="1">
      <alignment horizontal="left"/>
    </xf>
    <xf borderId="7" fillId="0" fontId="5" numFmtId="0" xfId="0" applyBorder="1" applyFont="1"/>
    <xf borderId="8" fillId="0" fontId="5" numFmtId="0" xfId="0" applyBorder="1" applyFont="1"/>
    <xf borderId="0" fillId="0" fontId="4" numFmtId="0" xfId="0" applyAlignment="1" applyFont="1">
      <alignment horizontal="right"/>
    </xf>
    <xf borderId="9" fillId="0" fontId="7" numFmtId="0" xfId="0" applyAlignment="1" applyBorder="1" applyFont="1">
      <alignment horizontal="left"/>
    </xf>
    <xf borderId="9" fillId="0" fontId="5" numFmtId="0" xfId="0" applyBorder="1" applyFont="1"/>
    <xf borderId="0" fillId="0" fontId="6" numFmtId="0" xfId="0" applyFont="1"/>
    <xf borderId="0" fillId="0" fontId="8" numFmtId="0" xfId="0" applyFont="1"/>
    <xf borderId="10" fillId="3" fontId="9" numFmtId="0" xfId="0" applyAlignment="1" applyBorder="1" applyFill="1" applyFont="1">
      <alignment horizontal="center"/>
    </xf>
    <xf borderId="11" fillId="0" fontId="5" numFmtId="0" xfId="0" applyBorder="1" applyFont="1"/>
    <xf borderId="12" fillId="0" fontId="5" numFmtId="0" xfId="0" applyBorder="1" applyFont="1"/>
    <xf borderId="13" fillId="4" fontId="4" numFmtId="0" xfId="0" applyAlignment="1" applyBorder="1" applyFill="1" applyFont="1">
      <alignment horizontal="left"/>
    </xf>
    <xf borderId="14" fillId="0" fontId="5" numFmtId="0" xfId="0" applyBorder="1" applyFont="1"/>
    <xf borderId="15" fillId="0" fontId="5" numFmtId="0" xfId="0" applyBorder="1" applyFont="1"/>
    <xf borderId="16" fillId="5" fontId="4" numFmtId="3" xfId="0" applyAlignment="1" applyBorder="1" applyFill="1" applyFont="1" applyNumberFormat="1">
      <alignment horizontal="center"/>
    </xf>
    <xf borderId="17" fillId="0" fontId="5" numFmtId="0" xfId="0" applyBorder="1" applyFont="1"/>
    <xf borderId="0" fillId="0" fontId="4" numFmtId="0" xfId="0" applyFont="1"/>
    <xf borderId="13" fillId="6" fontId="4" numFmtId="0" xfId="0" applyAlignment="1" applyBorder="1" applyFill="1" applyFont="1">
      <alignment horizontal="left"/>
    </xf>
    <xf borderId="18" fillId="6" fontId="4" numFmtId="3" xfId="0" applyAlignment="1" applyBorder="1" applyFont="1" applyNumberFormat="1">
      <alignment horizontal="right"/>
    </xf>
    <xf borderId="19" fillId="6" fontId="4" numFmtId="0" xfId="0" applyAlignment="1" applyBorder="1" applyFont="1">
      <alignment horizontal="right"/>
    </xf>
    <xf borderId="6" fillId="4" fontId="4" numFmtId="0" xfId="0" applyAlignment="1" applyBorder="1" applyFont="1">
      <alignment horizontal="left"/>
    </xf>
    <xf borderId="20" fillId="0" fontId="5" numFmtId="0" xfId="0" applyBorder="1" applyFont="1"/>
    <xf borderId="21" fillId="5" fontId="4" numFmtId="3" xfId="0" applyAlignment="1" applyBorder="1" applyFont="1" applyNumberFormat="1">
      <alignment horizontal="center"/>
    </xf>
    <xf borderId="6" fillId="6" fontId="4" numFmtId="0" xfId="0" applyAlignment="1" applyBorder="1" applyFont="1">
      <alignment horizontal="left"/>
    </xf>
    <xf borderId="22" fillId="6" fontId="4" numFmtId="3" xfId="0" applyAlignment="1" applyBorder="1" applyFont="1" applyNumberFormat="1">
      <alignment horizontal="right"/>
    </xf>
    <xf borderId="23" fillId="6" fontId="4" numFmtId="0" xfId="0" applyAlignment="1" applyBorder="1" applyFont="1">
      <alignment horizontal="right"/>
    </xf>
    <xf borderId="23" fillId="4" fontId="4" numFmtId="4" xfId="0" applyAlignment="1" applyBorder="1" applyFont="1" applyNumberFormat="1">
      <alignment horizontal="right"/>
    </xf>
    <xf borderId="23" fillId="4" fontId="4" numFmtId="0" xfId="0" applyAlignment="1" applyBorder="1" applyFont="1">
      <alignment horizontal="left"/>
    </xf>
    <xf borderId="21" fillId="5" fontId="4" numFmtId="164" xfId="0" applyAlignment="1" applyBorder="1" applyFont="1" applyNumberFormat="1">
      <alignment horizontal="center"/>
    </xf>
    <xf borderId="21" fillId="4" fontId="4" numFmtId="165" xfId="0" applyAlignment="1" applyBorder="1" applyFont="1" applyNumberFormat="1">
      <alignment horizontal="center"/>
    </xf>
    <xf borderId="23" fillId="6" fontId="4" numFmtId="0" xfId="0" applyAlignment="1" applyBorder="1" applyFont="1">
      <alignment horizontal="left"/>
    </xf>
    <xf borderId="22" fillId="4" fontId="4" numFmtId="0" xfId="0" applyAlignment="1" applyBorder="1" applyFont="1">
      <alignment horizontal="right"/>
    </xf>
    <xf borderId="3" fillId="4" fontId="4" numFmtId="0" xfId="0" applyAlignment="1" applyBorder="1" applyFont="1">
      <alignment horizontal="left"/>
    </xf>
    <xf borderId="24" fillId="0" fontId="5" numFmtId="0" xfId="0" applyBorder="1" applyFont="1"/>
    <xf borderId="21" fillId="5" fontId="4" numFmtId="0" xfId="0" applyAlignment="1" applyBorder="1" applyFont="1">
      <alignment horizontal="center"/>
    </xf>
    <xf borderId="25" fillId="6" fontId="4" numFmtId="0" xfId="0" applyAlignment="1" applyBorder="1" applyFont="1">
      <alignment horizontal="left"/>
    </xf>
    <xf borderId="26" fillId="0" fontId="5" numFmtId="0" xfId="0" applyBorder="1" applyFont="1"/>
    <xf borderId="27" fillId="0" fontId="5" numFmtId="0" xfId="0" applyBorder="1" applyFont="1"/>
    <xf borderId="28" fillId="6" fontId="4" numFmtId="3" xfId="0" applyAlignment="1" applyBorder="1" applyFont="1" applyNumberFormat="1">
      <alignment horizontal="right"/>
    </xf>
    <xf borderId="29" fillId="6" fontId="4" numFmtId="0" xfId="0" applyAlignment="1" applyBorder="1" applyFont="1">
      <alignment horizontal="left"/>
    </xf>
    <xf borderId="0" fillId="0" fontId="4" numFmtId="0" xfId="0" applyAlignment="1" applyFont="1">
      <alignment horizontal="left"/>
    </xf>
    <xf borderId="0" fillId="0" fontId="4" numFmtId="3" xfId="0" applyFont="1" applyNumberFormat="1"/>
    <xf borderId="21" fillId="4" fontId="4" numFmtId="3" xfId="0" applyAlignment="1" applyBorder="1" applyFont="1" applyNumberFormat="1">
      <alignment horizontal="center"/>
    </xf>
    <xf borderId="21" fillId="5" fontId="4" numFmtId="9" xfId="0" applyAlignment="1" applyBorder="1" applyFont="1" applyNumberFormat="1">
      <alignment horizontal="center"/>
    </xf>
    <xf borderId="16" fillId="6" fontId="4" numFmtId="166" xfId="0" applyAlignment="1" applyBorder="1" applyFont="1" applyNumberFormat="1">
      <alignment horizontal="center"/>
    </xf>
    <xf borderId="21" fillId="4" fontId="4" numFmtId="9" xfId="0" applyAlignment="1" applyBorder="1" applyFont="1" applyNumberFormat="1">
      <alignment horizontal="center"/>
    </xf>
    <xf borderId="21" fillId="6" fontId="4" numFmtId="166" xfId="0" applyAlignment="1" applyBorder="1" applyFont="1" applyNumberFormat="1">
      <alignment horizontal="center"/>
    </xf>
    <xf borderId="25" fillId="4" fontId="4" numFmtId="0" xfId="0" applyAlignment="1" applyBorder="1" applyFont="1">
      <alignment horizontal="left"/>
    </xf>
    <xf borderId="30" fillId="0" fontId="5" numFmtId="0" xfId="0" applyBorder="1" applyFont="1"/>
    <xf borderId="31" fillId="5" fontId="4" numFmtId="167" xfId="0" applyAlignment="1" applyBorder="1" applyFont="1" applyNumberFormat="1">
      <alignment horizontal="center"/>
    </xf>
    <xf borderId="0" fillId="0" fontId="4" numFmtId="0" xfId="0" applyAlignment="1" applyFont="1">
      <alignment horizontal="center" vertical="center"/>
    </xf>
    <xf borderId="21" fillId="6" fontId="4" numFmtId="167" xfId="0" applyAlignment="1" applyBorder="1" applyFont="1" applyNumberFormat="1">
      <alignment horizontal="center"/>
    </xf>
    <xf borderId="31" fillId="6" fontId="4" numFmtId="164" xfId="0" applyAlignment="1" applyBorder="1" applyFont="1" applyNumberFormat="1">
      <alignment horizontal="center"/>
    </xf>
    <xf borderId="13" fillId="7" fontId="4" numFmtId="0" xfId="0" applyAlignment="1" applyBorder="1" applyFill="1" applyFont="1">
      <alignment horizontal="left"/>
    </xf>
    <xf borderId="19" fillId="7" fontId="4" numFmtId="3" xfId="0" applyAlignment="1" applyBorder="1" applyFont="1" applyNumberFormat="1">
      <alignment horizontal="right"/>
    </xf>
    <xf borderId="19" fillId="7" fontId="4" numFmtId="0" xfId="0" applyAlignment="1" applyBorder="1" applyFont="1">
      <alignment horizontal="right"/>
    </xf>
    <xf borderId="0" fillId="0" fontId="4" numFmtId="164" xfId="0" applyAlignment="1" applyFont="1" applyNumberFormat="1">
      <alignment horizontal="center"/>
    </xf>
    <xf borderId="6" fillId="7" fontId="4" numFmtId="0" xfId="0" applyAlignment="1" applyBorder="1" applyFont="1">
      <alignment horizontal="left"/>
    </xf>
    <xf borderId="23" fillId="7" fontId="4" numFmtId="3" xfId="0" applyAlignment="1" applyBorder="1" applyFont="1" applyNumberFormat="1">
      <alignment horizontal="right"/>
    </xf>
    <xf borderId="23" fillId="7" fontId="4" numFmtId="0" xfId="0" applyAlignment="1" applyBorder="1" applyFont="1">
      <alignment horizontal="right"/>
    </xf>
    <xf borderId="13" fillId="3" fontId="9" numFmtId="0" xfId="0" applyAlignment="1" applyBorder="1" applyFont="1">
      <alignment horizontal="center"/>
    </xf>
    <xf borderId="25" fillId="7" fontId="4" numFmtId="0" xfId="0" applyAlignment="1" applyBorder="1" applyFont="1">
      <alignment horizontal="left"/>
    </xf>
    <xf borderId="29" fillId="7" fontId="4" numFmtId="3" xfId="0" applyAlignment="1" applyBorder="1" applyFont="1" applyNumberFormat="1">
      <alignment horizontal="right"/>
    </xf>
    <xf borderId="29" fillId="7" fontId="4" numFmtId="0" xfId="0" applyAlignment="1" applyBorder="1" applyFont="1">
      <alignment horizontal="right"/>
    </xf>
    <xf borderId="6" fillId="8" fontId="4" numFmtId="0" xfId="0" applyAlignment="1" applyBorder="1" applyFill="1" applyFont="1">
      <alignment horizontal="left"/>
    </xf>
    <xf borderId="21" fillId="8" fontId="4" numFmtId="167" xfId="0" applyAlignment="1" applyBorder="1" applyFont="1" applyNumberFormat="1">
      <alignment horizontal="center"/>
    </xf>
    <xf borderId="0" fillId="0" fontId="4" numFmtId="3" xfId="0" applyAlignment="1" applyFont="1" applyNumberFormat="1">
      <alignment horizontal="center"/>
    </xf>
    <xf borderId="3" fillId="8" fontId="4" numFmtId="0" xfId="0" applyAlignment="1" applyBorder="1" applyFont="1">
      <alignment horizontal="left"/>
    </xf>
    <xf borderId="25" fillId="8" fontId="4" numFmtId="0" xfId="0" applyAlignment="1" applyBorder="1" applyFont="1">
      <alignment horizontal="left"/>
    </xf>
    <xf borderId="31" fillId="8" fontId="4" numFmtId="167" xfId="0" applyAlignment="1" applyBorder="1" applyFont="1" applyNumberFormat="1">
      <alignment horizontal="center"/>
    </xf>
    <xf borderId="16" fillId="7" fontId="4" numFmtId="166" xfId="0" applyAlignment="1" applyBorder="1" applyFont="1" applyNumberFormat="1">
      <alignment horizontal="center"/>
    </xf>
    <xf borderId="0" fillId="0" fontId="4" numFmtId="167" xfId="0" applyAlignment="1" applyFont="1" applyNumberFormat="1">
      <alignment horizontal="center"/>
    </xf>
    <xf borderId="21" fillId="7" fontId="4" numFmtId="167" xfId="0" applyAlignment="1" applyBorder="1" applyFont="1" applyNumberFormat="1">
      <alignment horizontal="center"/>
    </xf>
    <xf borderId="10" fillId="3" fontId="10" numFmtId="0" xfId="0" applyAlignment="1" applyBorder="1" applyFont="1">
      <alignment horizontal="center"/>
    </xf>
    <xf borderId="10" fillId="9" fontId="4" numFmtId="0" xfId="0" applyAlignment="1" applyBorder="1" applyFill="1" applyFont="1">
      <alignment horizontal="left"/>
    </xf>
    <xf borderId="32" fillId="9" fontId="4" numFmtId="2" xfId="0" applyAlignment="1" applyBorder="1" applyFont="1" applyNumberFormat="1">
      <alignment horizontal="center"/>
    </xf>
    <xf borderId="32" fillId="9" fontId="4" numFmtId="1" xfId="0" applyAlignment="1" applyBorder="1" applyFont="1" applyNumberFormat="1">
      <alignment horizontal="center"/>
    </xf>
    <xf borderId="31" fillId="7" fontId="4" numFmtId="164" xfId="0" applyAlignment="1" applyBorder="1" applyFont="1" applyNumberFormat="1">
      <alignment horizontal="center"/>
    </xf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1428750" cy="6096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5" width="8.71"/>
    <col customWidth="1" min="6" max="6" width="7.57"/>
    <col customWidth="1" min="7" max="7" width="7.43"/>
    <col customWidth="1" min="8" max="11" width="8.71"/>
    <col customWidth="1" min="12" max="12" width="7.57"/>
    <col customWidth="1" min="13" max="13" width="7.43"/>
    <col customWidth="1" min="14" max="26" width="8.71"/>
  </cols>
  <sheetData>
    <row r="1">
      <c r="B1" s="1"/>
      <c r="C1" s="1"/>
      <c r="D1" s="1"/>
      <c r="E1" s="1"/>
      <c r="F1" s="1"/>
      <c r="G1" s="1"/>
    </row>
    <row r="2">
      <c r="B2" s="2"/>
      <c r="C2" s="3"/>
      <c r="D2" s="3"/>
      <c r="E2" s="3"/>
      <c r="F2" s="3"/>
      <c r="G2" s="1"/>
    </row>
    <row r="3">
      <c r="B3" s="3"/>
      <c r="C3" s="1"/>
      <c r="D3" s="1"/>
      <c r="E3" s="1"/>
      <c r="F3" s="1"/>
      <c r="G3" s="1"/>
    </row>
    <row r="4">
      <c r="B4" s="3"/>
      <c r="C4" s="1"/>
      <c r="D4" s="1"/>
      <c r="E4" s="1"/>
      <c r="F4" s="1"/>
      <c r="G4" s="1"/>
    </row>
    <row r="5">
      <c r="B5" s="3"/>
      <c r="C5" s="1"/>
      <c r="D5" s="1"/>
      <c r="E5" s="1"/>
      <c r="F5" s="1"/>
      <c r="G5" s="1"/>
    </row>
    <row r="6">
      <c r="B6" s="4" t="s">
        <v>0</v>
      </c>
      <c r="C6" s="5"/>
      <c r="D6" s="6"/>
      <c r="E6" s="7"/>
      <c r="F6" s="7"/>
      <c r="G6" s="7"/>
      <c r="H6" s="7"/>
      <c r="I6" s="7"/>
      <c r="J6" s="7"/>
      <c r="K6" s="7"/>
      <c r="L6" s="7"/>
      <c r="M6" s="8"/>
    </row>
    <row r="7">
      <c r="B7" s="4" t="s">
        <v>1</v>
      </c>
      <c r="C7" s="5"/>
      <c r="D7" s="9"/>
      <c r="E7" s="10"/>
      <c r="F7" s="10"/>
      <c r="G7" s="10"/>
      <c r="H7" s="10"/>
      <c r="I7" s="10"/>
      <c r="J7" s="10"/>
      <c r="K7" s="10"/>
      <c r="L7" s="10"/>
      <c r="M7" s="11"/>
    </row>
    <row r="8">
      <c r="B8" s="4" t="s">
        <v>2</v>
      </c>
      <c r="C8" s="5"/>
      <c r="D8" s="9"/>
      <c r="E8" s="10"/>
      <c r="F8" s="10"/>
      <c r="G8" s="10"/>
      <c r="H8" s="10"/>
      <c r="I8" s="10"/>
      <c r="J8" s="10"/>
      <c r="K8" s="10"/>
      <c r="L8" s="10"/>
      <c r="M8" s="11"/>
    </row>
    <row r="9">
      <c r="B9" s="4" t="s">
        <v>3</v>
      </c>
      <c r="C9" s="5"/>
      <c r="D9" s="6"/>
      <c r="E9" s="7"/>
      <c r="F9" s="7"/>
      <c r="G9" s="8"/>
      <c r="H9" s="12" t="s">
        <v>4</v>
      </c>
      <c r="I9" s="13"/>
      <c r="J9" s="14"/>
      <c r="K9" s="14"/>
      <c r="L9" s="14"/>
      <c r="M9" s="14"/>
    </row>
    <row r="10">
      <c r="B10" s="15"/>
      <c r="C10" s="15"/>
      <c r="D10" s="15"/>
      <c r="E10" s="15"/>
      <c r="F10" s="15"/>
      <c r="G10" s="15"/>
      <c r="H10" s="16"/>
      <c r="I10" s="16"/>
      <c r="J10" s="16"/>
      <c r="K10" s="16"/>
      <c r="L10" s="16"/>
      <c r="M10" s="16"/>
    </row>
    <row r="11">
      <c r="B11" s="17" t="s">
        <v>5</v>
      </c>
      <c r="C11" s="18"/>
      <c r="D11" s="18"/>
      <c r="E11" s="18"/>
      <c r="F11" s="18"/>
      <c r="G11" s="19"/>
      <c r="H11" s="16"/>
      <c r="I11" s="17" t="s">
        <v>6</v>
      </c>
      <c r="J11" s="18"/>
      <c r="K11" s="18"/>
      <c r="L11" s="18"/>
      <c r="M11" s="19"/>
    </row>
    <row r="12">
      <c r="B12" s="20" t="s">
        <v>7</v>
      </c>
      <c r="C12" s="21"/>
      <c r="D12" s="21"/>
      <c r="E12" s="22"/>
      <c r="F12" s="23">
        <v>36988.0</v>
      </c>
      <c r="G12" s="24"/>
      <c r="H12" s="25"/>
      <c r="I12" s="26" t="s">
        <v>8</v>
      </c>
      <c r="J12" s="21"/>
      <c r="K12" s="24"/>
      <c r="L12" s="27">
        <f>PRODUCT(F19,F24)</f>
        <v>79.5</v>
      </c>
      <c r="M12" s="28" t="s">
        <v>9</v>
      </c>
    </row>
    <row r="13">
      <c r="B13" s="29" t="s">
        <v>10</v>
      </c>
      <c r="C13" s="10"/>
      <c r="D13" s="10"/>
      <c r="E13" s="30"/>
      <c r="F13" s="31">
        <v>35000.0</v>
      </c>
      <c r="G13" s="11"/>
      <c r="H13" s="25"/>
      <c r="I13" s="32" t="s">
        <v>11</v>
      </c>
      <c r="J13" s="10"/>
      <c r="K13" s="11"/>
      <c r="L13" s="33">
        <f>PRODUCT(L12,F20)</f>
        <v>1351.5</v>
      </c>
      <c r="M13" s="34" t="s">
        <v>9</v>
      </c>
    </row>
    <row r="14">
      <c r="B14" s="29" t="s">
        <v>12</v>
      </c>
      <c r="C14" s="10"/>
      <c r="D14" s="10"/>
      <c r="E14" s="30"/>
      <c r="F14" s="35">
        <f>PRODUCT(F12/F13)</f>
        <v>1.0568</v>
      </c>
      <c r="G14" s="36" t="s">
        <v>13</v>
      </c>
      <c r="H14" s="25"/>
      <c r="I14" s="32" t="s">
        <v>14</v>
      </c>
      <c r="J14" s="10"/>
      <c r="K14" s="11"/>
      <c r="L14" s="33">
        <f>PRODUCT(L12,F22)</f>
        <v>135150</v>
      </c>
      <c r="M14" s="34" t="s">
        <v>9</v>
      </c>
    </row>
    <row r="15">
      <c r="B15" s="29" t="s">
        <v>15</v>
      </c>
      <c r="C15" s="10"/>
      <c r="D15" s="10"/>
      <c r="E15" s="30"/>
      <c r="F15" s="37">
        <v>1.0</v>
      </c>
      <c r="G15" s="11"/>
      <c r="H15" s="25"/>
      <c r="I15" s="32" t="s">
        <v>16</v>
      </c>
      <c r="J15" s="10"/>
      <c r="K15" s="11"/>
      <c r="L15" s="33">
        <f>PRODUCT(F19,F23)</f>
        <v>185.5</v>
      </c>
      <c r="M15" s="34" t="s">
        <v>9</v>
      </c>
    </row>
    <row r="16">
      <c r="B16" s="29" t="s">
        <v>17</v>
      </c>
      <c r="C16" s="10"/>
      <c r="D16" s="10"/>
      <c r="E16" s="30"/>
      <c r="F16" s="37">
        <v>0.5</v>
      </c>
      <c r="G16" s="11"/>
      <c r="H16" s="25"/>
      <c r="I16" s="32" t="s">
        <v>18</v>
      </c>
      <c r="J16" s="10"/>
      <c r="K16" s="11"/>
      <c r="L16" s="33">
        <f>PRODUCT(L15,F20)</f>
        <v>3153.5</v>
      </c>
      <c r="M16" s="34" t="s">
        <v>9</v>
      </c>
    </row>
    <row r="17">
      <c r="B17" s="29" t="s">
        <v>19</v>
      </c>
      <c r="C17" s="10"/>
      <c r="D17" s="10"/>
      <c r="E17" s="30"/>
      <c r="F17" s="38">
        <f>PRODUCT(F14,F16)</f>
        <v>0.5284</v>
      </c>
      <c r="G17" s="11"/>
      <c r="H17" s="25"/>
      <c r="I17" s="32" t="s">
        <v>20</v>
      </c>
      <c r="J17" s="10"/>
      <c r="K17" s="11"/>
      <c r="L17" s="33">
        <f>PRODUCT(L15,F22)</f>
        <v>315350</v>
      </c>
      <c r="M17" s="34" t="s">
        <v>9</v>
      </c>
    </row>
    <row r="18">
      <c r="B18" s="29" t="s">
        <v>21</v>
      </c>
      <c r="C18" s="10"/>
      <c r="D18" s="10"/>
      <c r="E18" s="30"/>
      <c r="F18" s="31">
        <v>1000.0</v>
      </c>
      <c r="G18" s="11"/>
      <c r="H18" s="25"/>
      <c r="I18" s="32" t="s">
        <v>22</v>
      </c>
      <c r="J18" s="10"/>
      <c r="K18" s="11"/>
      <c r="L18" s="33">
        <f>PRODUCT(L15,F14)*0.15+(L15*F14)</f>
        <v>225.44186</v>
      </c>
      <c r="M18" s="39" t="s">
        <v>13</v>
      </c>
    </row>
    <row r="19">
      <c r="B19" s="29" t="s">
        <v>23</v>
      </c>
      <c r="C19" s="10"/>
      <c r="D19" s="10"/>
      <c r="E19" s="30"/>
      <c r="F19" s="40">
        <f>PRODUCT(F18*0.265)</f>
        <v>265</v>
      </c>
      <c r="G19" s="36" t="s">
        <v>9</v>
      </c>
      <c r="H19" s="25"/>
      <c r="I19" s="32" t="s">
        <v>24</v>
      </c>
      <c r="J19" s="10"/>
      <c r="K19" s="11"/>
      <c r="L19" s="33">
        <f>PRODUCT(L18,F20)</f>
        <v>3832.51162</v>
      </c>
      <c r="M19" s="39" t="s">
        <v>13</v>
      </c>
    </row>
    <row r="20">
      <c r="B20" s="41" t="s">
        <v>25</v>
      </c>
      <c r="C20" s="7"/>
      <c r="D20" s="7"/>
      <c r="E20" s="42"/>
      <c r="F20" s="43">
        <v>17.0</v>
      </c>
      <c r="G20" s="11"/>
      <c r="H20" s="25"/>
      <c r="I20" s="44" t="s">
        <v>26</v>
      </c>
      <c r="J20" s="45"/>
      <c r="K20" s="46"/>
      <c r="L20" s="47">
        <f>PRODUCT(L18,F22)</f>
        <v>383251.162</v>
      </c>
      <c r="M20" s="48" t="s">
        <v>13</v>
      </c>
    </row>
    <row r="21" ht="15.75" customHeight="1">
      <c r="B21" s="29" t="s">
        <v>27</v>
      </c>
      <c r="C21" s="10"/>
      <c r="D21" s="10"/>
      <c r="E21" s="30"/>
      <c r="F21" s="43">
        <v>100.0</v>
      </c>
      <c r="G21" s="11"/>
      <c r="H21" s="25"/>
      <c r="I21" s="49"/>
      <c r="J21" s="49"/>
      <c r="K21" s="49"/>
      <c r="L21" s="50"/>
      <c r="M21" s="12"/>
    </row>
    <row r="22" ht="15.75" customHeight="1">
      <c r="B22" s="29" t="s">
        <v>28</v>
      </c>
      <c r="C22" s="10"/>
      <c r="D22" s="10"/>
      <c r="E22" s="30"/>
      <c r="F22" s="51">
        <f>F21*F20</f>
        <v>1700</v>
      </c>
      <c r="G22" s="11"/>
      <c r="H22" s="25"/>
      <c r="I22" s="17" t="s">
        <v>29</v>
      </c>
      <c r="J22" s="18"/>
      <c r="K22" s="18"/>
      <c r="L22" s="18"/>
      <c r="M22" s="19"/>
    </row>
    <row r="23" ht="15.75" customHeight="1">
      <c r="B23" s="29" t="s">
        <v>30</v>
      </c>
      <c r="C23" s="10"/>
      <c r="D23" s="10"/>
      <c r="E23" s="30"/>
      <c r="F23" s="52">
        <v>0.7</v>
      </c>
      <c r="G23" s="11"/>
      <c r="H23" s="25"/>
      <c r="I23" s="26" t="s">
        <v>31</v>
      </c>
      <c r="J23" s="21"/>
      <c r="K23" s="24"/>
      <c r="L23" s="53">
        <f>PRODUCT(L12,F15)</f>
        <v>79.5</v>
      </c>
      <c r="M23" s="24"/>
    </row>
    <row r="24" ht="15.75" customHeight="1">
      <c r="B24" s="29" t="s">
        <v>32</v>
      </c>
      <c r="C24" s="10"/>
      <c r="D24" s="10"/>
      <c r="E24" s="30"/>
      <c r="F24" s="54">
        <f>1-F23</f>
        <v>0.3</v>
      </c>
      <c r="G24" s="11"/>
      <c r="H24" s="25"/>
      <c r="I24" s="32" t="s">
        <v>33</v>
      </c>
      <c r="J24" s="10"/>
      <c r="K24" s="11"/>
      <c r="L24" s="55">
        <f>PRODUCT(L18,F16)</f>
        <v>112.72093</v>
      </c>
      <c r="M24" s="11"/>
    </row>
    <row r="25" ht="15.75" customHeight="1">
      <c r="B25" s="56" t="s">
        <v>34</v>
      </c>
      <c r="C25" s="45"/>
      <c r="D25" s="45"/>
      <c r="E25" s="57"/>
      <c r="F25" s="58">
        <v>35000.0</v>
      </c>
      <c r="G25" s="46"/>
      <c r="H25" s="25"/>
      <c r="I25" s="32" t="s">
        <v>35</v>
      </c>
      <c r="J25" s="10"/>
      <c r="K25" s="11"/>
      <c r="L25" s="55">
        <f>SUM(L23,L24)</f>
        <v>192.22093</v>
      </c>
      <c r="M25" s="11"/>
    </row>
    <row r="26" ht="15.75" customHeight="1">
      <c r="B26" s="59" t="s">
        <v>36</v>
      </c>
      <c r="H26" s="25"/>
      <c r="I26" s="32" t="s">
        <v>37</v>
      </c>
      <c r="J26" s="10"/>
      <c r="K26" s="11"/>
      <c r="L26" s="60">
        <f>PRODUCT(L25,F20)</f>
        <v>3267.75581</v>
      </c>
      <c r="M26" s="11"/>
    </row>
    <row r="27" ht="15.75" customHeight="1">
      <c r="H27" s="25"/>
      <c r="I27" s="32" t="s">
        <v>38</v>
      </c>
      <c r="J27" s="10"/>
      <c r="K27" s="11"/>
      <c r="L27" s="60">
        <f>PRODUCT(L25,F22)</f>
        <v>326775.581</v>
      </c>
      <c r="M27" s="11"/>
    </row>
    <row r="28" ht="15.75" customHeight="1">
      <c r="H28" s="25"/>
      <c r="I28" s="32" t="s">
        <v>39</v>
      </c>
      <c r="J28" s="10"/>
      <c r="K28" s="11"/>
      <c r="L28" s="60">
        <f>PRODUCT(L27*5)</f>
        <v>1633877.905</v>
      </c>
      <c r="M28" s="11"/>
    </row>
    <row r="29" ht="15.75" customHeight="1">
      <c r="B29" s="17" t="s">
        <v>40</v>
      </c>
      <c r="C29" s="18"/>
      <c r="D29" s="18"/>
      <c r="E29" s="18"/>
      <c r="F29" s="18"/>
      <c r="G29" s="19"/>
      <c r="H29" s="25"/>
      <c r="I29" s="44" t="s">
        <v>41</v>
      </c>
      <c r="J29" s="45"/>
      <c r="K29" s="46"/>
      <c r="L29" s="61">
        <f>PRODUCT(L25/F18)</f>
        <v>0.19222093</v>
      </c>
      <c r="M29" s="46"/>
    </row>
    <row r="30" ht="15.75" customHeight="1">
      <c r="B30" s="62" t="s">
        <v>8</v>
      </c>
      <c r="C30" s="21"/>
      <c r="D30" s="21"/>
      <c r="E30" s="22"/>
      <c r="F30" s="63">
        <f>PRODUCT(F19)</f>
        <v>265</v>
      </c>
      <c r="G30" s="64" t="s">
        <v>9</v>
      </c>
      <c r="H30" s="25"/>
      <c r="I30" s="49"/>
      <c r="J30" s="49"/>
      <c r="K30" s="49"/>
      <c r="L30" s="65"/>
      <c r="M30" s="65"/>
    </row>
    <row r="31" ht="15.75" customHeight="1">
      <c r="B31" s="66" t="s">
        <v>11</v>
      </c>
      <c r="C31" s="10"/>
      <c r="D31" s="10"/>
      <c r="E31" s="30"/>
      <c r="F31" s="67">
        <f>PRODUCT(F19,F20)</f>
        <v>4505</v>
      </c>
      <c r="G31" s="68" t="s">
        <v>9</v>
      </c>
      <c r="H31" s="25"/>
      <c r="I31" s="69" t="s">
        <v>42</v>
      </c>
      <c r="J31" s="21"/>
      <c r="K31" s="21"/>
      <c r="L31" s="21"/>
      <c r="M31" s="24"/>
    </row>
    <row r="32" ht="15.75" customHeight="1">
      <c r="B32" s="70" t="s">
        <v>43</v>
      </c>
      <c r="C32" s="45"/>
      <c r="D32" s="45"/>
      <c r="E32" s="57"/>
      <c r="F32" s="71">
        <f>PRODUCT(F22,F19)</f>
        <v>450500</v>
      </c>
      <c r="G32" s="72" t="s">
        <v>9</v>
      </c>
      <c r="H32" s="25"/>
      <c r="I32" s="73" t="s">
        <v>44</v>
      </c>
      <c r="J32" s="10"/>
      <c r="K32" s="11"/>
      <c r="L32" s="74">
        <f>SUM(F35-L25)</f>
        <v>72.77907</v>
      </c>
      <c r="M32" s="11"/>
    </row>
    <row r="33" ht="15.75" customHeight="1">
      <c r="B33" s="49"/>
      <c r="C33" s="49"/>
      <c r="D33" s="49"/>
      <c r="E33" s="49"/>
      <c r="F33" s="75"/>
      <c r="G33" s="12"/>
      <c r="H33" s="25"/>
      <c r="I33" s="76" t="s">
        <v>45</v>
      </c>
      <c r="J33" s="7"/>
      <c r="K33" s="8"/>
      <c r="L33" s="74">
        <f>PRODUCT(L32,F22)</f>
        <v>123724.419</v>
      </c>
      <c r="M33" s="11"/>
    </row>
    <row r="34" ht="15.75" customHeight="1">
      <c r="B34" s="17" t="s">
        <v>46</v>
      </c>
      <c r="C34" s="18"/>
      <c r="D34" s="18"/>
      <c r="E34" s="18"/>
      <c r="F34" s="18"/>
      <c r="G34" s="19"/>
      <c r="H34" s="25"/>
      <c r="I34" s="77" t="s">
        <v>47</v>
      </c>
      <c r="J34" s="45"/>
      <c r="K34" s="46"/>
      <c r="L34" s="78">
        <f>PRODUCT(L33*5)</f>
        <v>618622.095</v>
      </c>
      <c r="M34" s="46"/>
    </row>
    <row r="35" ht="15.75" customHeight="1">
      <c r="B35" s="62" t="s">
        <v>31</v>
      </c>
      <c r="C35" s="21"/>
      <c r="D35" s="21"/>
      <c r="E35" s="22"/>
      <c r="F35" s="79">
        <f>PRODUCT(F15,F19)</f>
        <v>265</v>
      </c>
      <c r="G35" s="24"/>
      <c r="H35" s="25"/>
      <c r="I35" s="49"/>
      <c r="J35" s="49"/>
      <c r="K35" s="49"/>
      <c r="L35" s="80"/>
      <c r="M35" s="80"/>
    </row>
    <row r="36" ht="15.75" customHeight="1">
      <c r="B36" s="66" t="s">
        <v>48</v>
      </c>
      <c r="C36" s="10"/>
      <c r="D36" s="10"/>
      <c r="E36" s="30"/>
      <c r="F36" s="81">
        <f>PRODUCT(F35,F20)</f>
        <v>4505</v>
      </c>
      <c r="G36" s="11"/>
      <c r="H36" s="25"/>
      <c r="I36" s="82" t="s">
        <v>49</v>
      </c>
      <c r="J36" s="18"/>
      <c r="K36" s="18"/>
      <c r="L36" s="18"/>
      <c r="M36" s="19"/>
    </row>
    <row r="37" ht="15.75" customHeight="1">
      <c r="B37" s="66" t="s">
        <v>50</v>
      </c>
      <c r="C37" s="10"/>
      <c r="D37" s="10"/>
      <c r="E37" s="30"/>
      <c r="F37" s="81">
        <f>PRODUCT(F22,F35)</f>
        <v>450500</v>
      </c>
      <c r="G37" s="11"/>
      <c r="H37" s="25"/>
      <c r="I37" s="83" t="s">
        <v>51</v>
      </c>
      <c r="J37" s="18"/>
      <c r="K37" s="19"/>
      <c r="L37" s="84">
        <f>PRODUCT(F25/L33)</f>
        <v>0.2828867598</v>
      </c>
      <c r="M37" s="19"/>
    </row>
    <row r="38" ht="15.75" customHeight="1">
      <c r="B38" s="66" t="s">
        <v>52</v>
      </c>
      <c r="C38" s="10"/>
      <c r="D38" s="10"/>
      <c r="E38" s="30"/>
      <c r="F38" s="81">
        <f>SUMPRODUCT(F37,5)</f>
        <v>2252500</v>
      </c>
      <c r="G38" s="11"/>
      <c r="H38" s="25"/>
      <c r="I38" s="83" t="s">
        <v>53</v>
      </c>
      <c r="J38" s="18"/>
      <c r="K38" s="19"/>
      <c r="L38" s="85">
        <f>52*L37*365/F21</f>
        <v>53.69190701</v>
      </c>
      <c r="M38" s="19"/>
    </row>
    <row r="39" ht="15.75" customHeight="1">
      <c r="B39" s="70" t="s">
        <v>41</v>
      </c>
      <c r="C39" s="45"/>
      <c r="D39" s="45"/>
      <c r="E39" s="57"/>
      <c r="F39" s="86">
        <f>PRODUCT(F35/F18)</f>
        <v>0.265</v>
      </c>
      <c r="G39" s="46"/>
      <c r="H39" s="25"/>
      <c r="I39" s="83" t="s">
        <v>54</v>
      </c>
      <c r="J39" s="18"/>
      <c r="K39" s="19"/>
      <c r="L39" s="85">
        <f>365*L37*365/F21</f>
        <v>376.8758858</v>
      </c>
      <c r="M39" s="19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>
      <c r="B66" s="87"/>
      <c r="C66" s="87"/>
      <c r="D66" s="87"/>
      <c r="E66" s="87"/>
      <c r="F66" s="87"/>
    </row>
    <row r="67" ht="15.75" customHeight="1">
      <c r="C67" s="87"/>
      <c r="D67" s="87"/>
      <c r="E67" s="87"/>
      <c r="F67" s="87"/>
    </row>
    <row r="68" ht="15.75" customHeight="1">
      <c r="B68" s="87"/>
      <c r="C68" s="87"/>
      <c r="D68" s="87"/>
      <c r="E68" s="87"/>
      <c r="F68" s="87"/>
    </row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1">
    <mergeCell ref="B21:E21"/>
    <mergeCell ref="B22:E22"/>
    <mergeCell ref="F22:G22"/>
    <mergeCell ref="I22:M22"/>
    <mergeCell ref="B23:E23"/>
    <mergeCell ref="F23:G23"/>
    <mergeCell ref="I23:K23"/>
    <mergeCell ref="L23:M23"/>
    <mergeCell ref="F24:G24"/>
    <mergeCell ref="I24:K24"/>
    <mergeCell ref="L24:M24"/>
    <mergeCell ref="L27:M27"/>
    <mergeCell ref="I28:K28"/>
    <mergeCell ref="L28:M28"/>
    <mergeCell ref="B24:E24"/>
    <mergeCell ref="B25:E25"/>
    <mergeCell ref="F25:G25"/>
    <mergeCell ref="I25:K25"/>
    <mergeCell ref="L25:M25"/>
    <mergeCell ref="B26:G28"/>
    <mergeCell ref="L26:M26"/>
    <mergeCell ref="I32:K32"/>
    <mergeCell ref="L32:M32"/>
    <mergeCell ref="I33:K33"/>
    <mergeCell ref="L33:M33"/>
    <mergeCell ref="B29:G29"/>
    <mergeCell ref="I29:K29"/>
    <mergeCell ref="L29:M29"/>
    <mergeCell ref="B30:E30"/>
    <mergeCell ref="B31:E31"/>
    <mergeCell ref="I31:M31"/>
    <mergeCell ref="B32:E32"/>
    <mergeCell ref="B34:G34"/>
    <mergeCell ref="I34:K34"/>
    <mergeCell ref="L34:M34"/>
    <mergeCell ref="B35:E35"/>
    <mergeCell ref="F35:G35"/>
    <mergeCell ref="F36:G36"/>
    <mergeCell ref="I36:M36"/>
    <mergeCell ref="I38:K38"/>
    <mergeCell ref="L38:M38"/>
    <mergeCell ref="B39:E39"/>
    <mergeCell ref="F39:G39"/>
    <mergeCell ref="I39:K39"/>
    <mergeCell ref="L39:M39"/>
    <mergeCell ref="B36:E36"/>
    <mergeCell ref="B37:E37"/>
    <mergeCell ref="F37:G37"/>
    <mergeCell ref="I37:K37"/>
    <mergeCell ref="L37:M37"/>
    <mergeCell ref="B38:E38"/>
    <mergeCell ref="F38:G38"/>
    <mergeCell ref="D9:G9"/>
    <mergeCell ref="I9:M9"/>
    <mergeCell ref="B6:C6"/>
    <mergeCell ref="D6:M6"/>
    <mergeCell ref="B7:C7"/>
    <mergeCell ref="D7:M7"/>
    <mergeCell ref="B8:C8"/>
    <mergeCell ref="D8:M8"/>
    <mergeCell ref="B9:C9"/>
    <mergeCell ref="I14:K14"/>
    <mergeCell ref="I15:K15"/>
    <mergeCell ref="I16:K16"/>
    <mergeCell ref="I17:K17"/>
    <mergeCell ref="I18:K18"/>
    <mergeCell ref="I19:K19"/>
    <mergeCell ref="I20:K20"/>
    <mergeCell ref="B11:G11"/>
    <mergeCell ref="I11:M11"/>
    <mergeCell ref="B12:E12"/>
    <mergeCell ref="F12:G12"/>
    <mergeCell ref="I12:K12"/>
    <mergeCell ref="F13:G13"/>
    <mergeCell ref="I13:K13"/>
    <mergeCell ref="B13:E13"/>
    <mergeCell ref="B14:E14"/>
    <mergeCell ref="B15:E15"/>
    <mergeCell ref="F15:G15"/>
    <mergeCell ref="B16:E16"/>
    <mergeCell ref="F16:G16"/>
    <mergeCell ref="F17:G17"/>
    <mergeCell ref="B17:E17"/>
    <mergeCell ref="B18:E18"/>
    <mergeCell ref="F18:G18"/>
    <mergeCell ref="B19:E19"/>
    <mergeCell ref="B20:E20"/>
    <mergeCell ref="F20:G20"/>
    <mergeCell ref="F21:G21"/>
    <mergeCell ref="I26:K26"/>
    <mergeCell ref="I27:K27"/>
  </mergeCells>
  <printOptions/>
  <pageMargins bottom="0.75" footer="0.0" header="0.0" left="0.7" right="0.7" top="0.75"/>
  <pageSetup scale="8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